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tabRatio="799" activeTab="0"/>
  </bookViews>
  <sheets>
    <sheet name="Summary" sheetId="1" r:id="rId1"/>
    <sheet name="Lockes" sheetId="2" r:id="rId2"/>
    <sheet name="Rowe-Gunstock" sheetId="3" r:id="rId3"/>
    <sheet name="Belknap" sheetId="4" r:id="rId4"/>
    <sheet name="Piper-Whiteface-Swett" sheetId="5" r:id="rId5"/>
    <sheet name="Klem-Mack-Anna" sheetId="6" r:id="rId6"/>
    <sheet name="Rand-Quarry-Straightback" sheetId="7" r:id="rId7"/>
    <sheet name="Major" sheetId="8" r:id="rId8"/>
    <sheet name="Shannon-Goat" sheetId="9" r:id="rId9"/>
  </sheets>
  <definedNames/>
  <calcPr fullCalcOnLoad="1"/>
</workbook>
</file>

<file path=xl/sharedStrings.xml><?xml version="1.0" encoding="utf-8"?>
<sst xmlns="http://schemas.openxmlformats.org/spreadsheetml/2006/main" count="156" uniqueCount="87">
  <si>
    <t>To Do</t>
  </si>
  <si>
    <t>Completed</t>
  </si>
  <si>
    <t>Notes</t>
  </si>
  <si>
    <t>Mileage</t>
  </si>
  <si>
    <t>Date</t>
  </si>
  <si>
    <t>Total</t>
  </si>
  <si>
    <t>Trail Name</t>
  </si>
  <si>
    <t>Boulder Loop Trail</t>
  </si>
  <si>
    <t>Ridge Trail</t>
  </si>
  <si>
    <t>Brook Trail</t>
  </si>
  <si>
    <t>NewEnglandTrailConditions.com</t>
  </si>
  <si>
    <t>Yellow Trail</t>
  </si>
  <si>
    <t>Blue Trail</t>
  </si>
  <si>
    <t>Red Trail</t>
  </si>
  <si>
    <t>White Trail</t>
  </si>
  <si>
    <t>Trails</t>
  </si>
  <si>
    <t>Miles</t>
  </si>
  <si>
    <t>Complete</t>
  </si>
  <si>
    <t>%</t>
  </si>
  <si>
    <t>Section</t>
  </si>
  <si>
    <t>Mountain Wanderer Map &amp; Book Store</t>
  </si>
  <si>
    <t>Old Piper Trail</t>
  </si>
  <si>
    <t>Whiteface Mountain Trail</t>
  </si>
  <si>
    <t>Piper-Whiteface Link</t>
  </si>
  <si>
    <t>Vista Trail</t>
  </si>
  <si>
    <t>Piper Mountain Trail</t>
  </si>
  <si>
    <t>Gunstock Mountain Trail</t>
  </si>
  <si>
    <t>Gunstock Winter Short Cut</t>
  </si>
  <si>
    <t>Saddle Trail</t>
  </si>
  <si>
    <t>Round Pond Trail</t>
  </si>
  <si>
    <t>Overlook Trail</t>
  </si>
  <si>
    <t>East Gilford Trail</t>
  </si>
  <si>
    <t>Boulder Trail</t>
  </si>
  <si>
    <t>East Gilford Fire Road</t>
  </si>
  <si>
    <t>Round Pond-Mt. Mack Trail</t>
  </si>
  <si>
    <t>Mt. Major Trail</t>
  </si>
  <si>
    <t>North Straightback Link</t>
  </si>
  <si>
    <t>Dave Roberts Quarry Trail</t>
  </si>
  <si>
    <t>Mt. Rowe Trail</t>
  </si>
  <si>
    <t>GES Nature Trail</t>
  </si>
  <si>
    <t>Benjamin Weeks Trail</t>
  </si>
  <si>
    <t>North Spur Trail</t>
  </si>
  <si>
    <t>Quarry Trail</t>
  </si>
  <si>
    <t>Lakeview Trail</t>
  </si>
  <si>
    <t>Swett Mountain Trail</t>
  </si>
  <si>
    <t>Klem-Mack Loop</t>
  </si>
  <si>
    <t>Mack Ridge Trail</t>
  </si>
  <si>
    <t>Anna-Goat Pasture Hill Trail</t>
  </si>
  <si>
    <t>Quarry Spur Trail</t>
  </si>
  <si>
    <t>Locke's Hill</t>
  </si>
  <si>
    <t>Mt. Rowe and Gunstock Mountain</t>
  </si>
  <si>
    <t>Piper Mountain, Whiteface Mountain, Swett Mountain</t>
  </si>
  <si>
    <t>Piper-Round Pond Link</t>
  </si>
  <si>
    <t>Piper Mountain, Whiteface Mountain, and Swett Mountain</t>
  </si>
  <si>
    <t>Anna-Old Stage Road Link</t>
  </si>
  <si>
    <t>Straightback Mountain Trail</t>
  </si>
  <si>
    <t>Blueberry Pasture Trail</t>
  </si>
  <si>
    <t>Precipice Path</t>
  </si>
  <si>
    <t>Jesus Valley-Beaver Pond Trail</t>
  </si>
  <si>
    <t>Mt. Major</t>
  </si>
  <si>
    <t>Round Pond Trail (South)</t>
  </si>
  <si>
    <t>Mt. Klem, Mt. Mack, Mt. Anna</t>
  </si>
  <si>
    <t>Mt. Klem, Mt. Mack, and Mt. Anna</t>
  </si>
  <si>
    <t>Mack Ridge Trail (South)</t>
  </si>
  <si>
    <t xml:space="preserve">Yellow Trail </t>
  </si>
  <si>
    <t>Belknap Mountain</t>
  </si>
  <si>
    <t>Belknap Mountains Redlining Workbook</t>
  </si>
  <si>
    <t>Belknap Range Trails</t>
  </si>
  <si>
    <t>Klem Summit Spur</t>
  </si>
  <si>
    <t>Trails are grouped by hill/mountain, generally west to east and north to south</t>
  </si>
  <si>
    <t>Belknap Range Trail Tenders</t>
  </si>
  <si>
    <t>Total Belknap Range</t>
  </si>
  <si>
    <t>Red Trail (Anna-Goat Pasture Hill Trail South)</t>
  </si>
  <si>
    <t>Wayne's Way</t>
  </si>
  <si>
    <t>Green Trail (Warden's Trail)</t>
  </si>
  <si>
    <t>Rand Mountain, Quarry Mountain, and Straightback Mountain</t>
  </si>
  <si>
    <t>Rand Mountain, Quarry Mountain, Straightback Mountain</t>
  </si>
  <si>
    <t>Mack-Anna Trail (Belknap Range Trail)</t>
  </si>
  <si>
    <t>Straightback-Major Link (Belknap Range Trail)</t>
  </si>
  <si>
    <t>Anna-Straightback Link (Belknap Range Trail)</t>
  </si>
  <si>
    <t>Mt. Shannon, Goat Pasture Hill, Pine Mountain</t>
  </si>
  <si>
    <t>Mt. Shannon, Goat Pasture Hill, and Pine Mountain</t>
  </si>
  <si>
    <t>Mary Jane Morse Greenwood Trail</t>
  </si>
  <si>
    <t>Arlene Frances Morse Trail</t>
  </si>
  <si>
    <t>Robert A. Greenwood Sr. Loop</t>
  </si>
  <si>
    <t>2016 Version 1</t>
  </si>
  <si>
    <t>This file is brought to you by: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</si>
</sst>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0.0%"/>
    <numFmt numFmtId="167" formatCode="[$-409]dddd\,\ mmmm\ dd\,\ yyyy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Arial"/>
      <family val="2"/>
    </font>
    <font>
      <sz val="10"/>
      <color indexed="16"/>
      <name val="Arial"/>
      <family val="2"/>
    </font>
    <font>
      <b/>
      <sz val="16"/>
      <color indexed="10"/>
      <name val="Arial"/>
      <family val="2"/>
    </font>
    <font>
      <sz val="10"/>
      <color indexed="9"/>
      <name val="Arial"/>
      <family val="0"/>
    </font>
    <font>
      <b/>
      <sz val="11"/>
      <name val="Arial"/>
      <family val="2"/>
    </font>
    <font>
      <b/>
      <sz val="11"/>
      <color indexed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4" fillId="0" borderId="0" xfId="0" applyFont="1" applyAlignment="1">
      <alignment/>
    </xf>
    <xf numFmtId="1" fontId="0" fillId="0" borderId="18" xfId="0" applyNumberFormat="1" applyFont="1" applyBorder="1" applyAlignment="1">
      <alignment/>
    </xf>
    <xf numFmtId="1" fontId="5" fillId="0" borderId="18" xfId="0" applyNumberFormat="1" applyFont="1" applyBorder="1" applyAlignment="1">
      <alignment/>
    </xf>
    <xf numFmtId="166" fontId="5" fillId="0" borderId="18" xfId="58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5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1" fontId="0" fillId="0" borderId="21" xfId="0" applyNumberFormat="1" applyFont="1" applyBorder="1" applyAlignment="1">
      <alignment/>
    </xf>
    <xf numFmtId="1" fontId="5" fillId="0" borderId="21" xfId="0" applyNumberFormat="1" applyFont="1" applyBorder="1" applyAlignment="1">
      <alignment/>
    </xf>
    <xf numFmtId="166" fontId="5" fillId="0" borderId="21" xfId="58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3" borderId="25" xfId="0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7" fillId="33" borderId="28" xfId="0" applyFont="1" applyFill="1" applyBorder="1" applyAlignment="1">
      <alignment/>
    </xf>
    <xf numFmtId="0" fontId="7" fillId="33" borderId="29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29" xfId="0" applyFont="1" applyFill="1" applyBorder="1" applyAlignment="1">
      <alignment/>
    </xf>
    <xf numFmtId="0" fontId="7" fillId="33" borderId="31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1" fontId="8" fillId="0" borderId="34" xfId="0" applyNumberFormat="1" applyFont="1" applyBorder="1" applyAlignment="1">
      <alignment/>
    </xf>
    <xf numFmtId="1" fontId="9" fillId="0" borderId="34" xfId="0" applyNumberFormat="1" applyFont="1" applyBorder="1" applyAlignment="1">
      <alignment/>
    </xf>
    <xf numFmtId="166" fontId="9" fillId="0" borderId="34" xfId="58" applyNumberFormat="1" applyFont="1" applyBorder="1" applyAlignment="1">
      <alignment/>
    </xf>
    <xf numFmtId="164" fontId="8" fillId="0" borderId="35" xfId="0" applyNumberFormat="1" applyFont="1" applyBorder="1" applyAlignment="1">
      <alignment/>
    </xf>
    <xf numFmtId="164" fontId="8" fillId="0" borderId="34" xfId="0" applyNumberFormat="1" applyFont="1" applyBorder="1" applyAlignment="1">
      <alignment/>
    </xf>
    <xf numFmtId="164" fontId="9" fillId="0" borderId="34" xfId="0" applyNumberFormat="1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12" fillId="34" borderId="10" xfId="52" applyFill="1" applyBorder="1" applyAlignment="1" applyProtection="1">
      <alignment/>
      <protection/>
    </xf>
    <xf numFmtId="0" fontId="12" fillId="34" borderId="11" xfId="52" applyFill="1" applyBorder="1" applyAlignment="1" applyProtection="1">
      <alignment/>
      <protection/>
    </xf>
    <xf numFmtId="0" fontId="0" fillId="34" borderId="38" xfId="0" applyFill="1" applyBorder="1" applyAlignment="1">
      <alignment/>
    </xf>
    <xf numFmtId="0" fontId="7" fillId="33" borderId="39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166" fontId="5" fillId="0" borderId="41" xfId="58" applyNumberFormat="1" applyFont="1" applyBorder="1" applyAlignment="1">
      <alignment/>
    </xf>
    <xf numFmtId="166" fontId="5" fillId="0" borderId="42" xfId="58" applyNumberFormat="1" applyFont="1" applyBorder="1" applyAlignment="1">
      <alignment/>
    </xf>
    <xf numFmtId="166" fontId="9" fillId="0" borderId="43" xfId="58" applyNumberFormat="1" applyFon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6">
    <dxf>
      <font>
        <color indexed="16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lor indexed="16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lor indexed="16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lor indexed="16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lor indexed="16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lor indexed="16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lor indexed="16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lor indexed="16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wenglandtrailconditions.com/" TargetMode="External" /><Relationship Id="rId2" Type="http://schemas.openxmlformats.org/officeDocument/2006/relationships/hyperlink" Target="http://www.bratts.org/" TargetMode="External" /><Relationship Id="rId3" Type="http://schemas.openxmlformats.org/officeDocument/2006/relationships/hyperlink" Target="http://www.bratts.org/" TargetMode="External" /><Relationship Id="rId4" Type="http://schemas.openxmlformats.org/officeDocument/2006/relationships/hyperlink" Target="http://www.belknaprangetrails.org/" TargetMode="External" /><Relationship Id="rId5" Type="http://schemas.openxmlformats.org/officeDocument/2006/relationships/hyperlink" Target="http://www.mountainwanderer.com/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/>
  <cols>
    <col min="1" max="1" width="1.421875" style="0" customWidth="1"/>
    <col min="2" max="2" width="52.57421875" style="0" customWidth="1"/>
    <col min="3" max="5" width="9.28125" style="0" customWidth="1"/>
    <col min="6" max="6" width="10.7109375" style="0" customWidth="1"/>
    <col min="7" max="9" width="9.28125" style="0" customWidth="1"/>
    <col min="10" max="10" width="10.7109375" style="0" customWidth="1"/>
    <col min="11" max="20" width="0.85546875" style="0" customWidth="1"/>
  </cols>
  <sheetData>
    <row r="1" spans="1:20" ht="20.25">
      <c r="A1" s="60" t="s">
        <v>66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2.75">
      <c r="A2" s="62" t="s">
        <v>85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2.75">
      <c r="A3" s="61" t="s">
        <v>69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ht="5.25" customHeight="1" thickBot="1"/>
    <row r="5" spans="2:20" ht="12.75">
      <c r="B5" s="29"/>
      <c r="C5" s="30" t="s">
        <v>15</v>
      </c>
      <c r="D5" s="30"/>
      <c r="E5" s="30"/>
      <c r="F5" s="30"/>
      <c r="G5" s="31" t="s">
        <v>16</v>
      </c>
      <c r="H5" s="30"/>
      <c r="I5" s="30"/>
      <c r="J5" s="53"/>
      <c r="K5" s="32"/>
      <c r="L5" s="32"/>
      <c r="M5" s="32"/>
      <c r="N5" s="32"/>
      <c r="O5" s="32"/>
      <c r="P5" s="32"/>
      <c r="Q5" s="32"/>
      <c r="R5" s="32"/>
      <c r="S5" s="32"/>
      <c r="T5" s="33"/>
    </row>
    <row r="6" spans="2:20" ht="13.5" thickBot="1">
      <c r="B6" s="34" t="s">
        <v>19</v>
      </c>
      <c r="C6" s="35" t="s">
        <v>5</v>
      </c>
      <c r="D6" s="35" t="s">
        <v>0</v>
      </c>
      <c r="E6" s="35" t="s">
        <v>17</v>
      </c>
      <c r="F6" s="35" t="s">
        <v>18</v>
      </c>
      <c r="G6" s="36" t="s">
        <v>5</v>
      </c>
      <c r="H6" s="35" t="s">
        <v>0</v>
      </c>
      <c r="I6" s="35" t="s">
        <v>17</v>
      </c>
      <c r="J6" s="54" t="s">
        <v>18</v>
      </c>
      <c r="K6" s="37"/>
      <c r="L6" s="37"/>
      <c r="M6" s="37"/>
      <c r="N6" s="37"/>
      <c r="O6" s="37"/>
      <c r="P6" s="37"/>
      <c r="Q6" s="37"/>
      <c r="R6" s="37"/>
      <c r="S6" s="37"/>
      <c r="T6" s="38"/>
    </row>
    <row r="7" spans="2:20" ht="12.75">
      <c r="B7" s="39" t="s">
        <v>49</v>
      </c>
      <c r="C7" s="13">
        <f>COUNT(Lockes!C5:C8)</f>
        <v>2</v>
      </c>
      <c r="D7" s="13">
        <f>COUNTIF(Lockes!D5:D6,"&gt;0")</f>
        <v>2</v>
      </c>
      <c r="E7" s="14">
        <f>C7-D7</f>
        <v>0</v>
      </c>
      <c r="F7" s="15">
        <f>E7/C7</f>
        <v>0</v>
      </c>
      <c r="G7" s="16">
        <f>SUM(Lockes!C5:C6)</f>
        <v>1.9</v>
      </c>
      <c r="H7" s="17">
        <f>SUM(Lockes!D5:D6)</f>
        <v>1.9</v>
      </c>
      <c r="I7" s="18">
        <f>G7-H7</f>
        <v>0</v>
      </c>
      <c r="J7" s="55">
        <f>I7/G7</f>
        <v>0</v>
      </c>
      <c r="K7" s="19"/>
      <c r="L7" s="19"/>
      <c r="M7" s="19"/>
      <c r="N7" s="19"/>
      <c r="O7" s="19"/>
      <c r="P7" s="19"/>
      <c r="Q7" s="19"/>
      <c r="R7" s="19"/>
      <c r="S7" s="19"/>
      <c r="T7" s="20"/>
    </row>
    <row r="8" spans="2:20" ht="12.75">
      <c r="B8" s="40" t="s">
        <v>50</v>
      </c>
      <c r="C8" s="21">
        <f>COUNT('Rowe-Gunstock'!C5:C16)</f>
        <v>12</v>
      </c>
      <c r="D8" s="21">
        <f>COUNTIF('Rowe-Gunstock'!D5:D16,"&gt;0")</f>
        <v>12</v>
      </c>
      <c r="E8" s="22">
        <f aca="true" t="shared" si="0" ref="E8:E14">C8-D8</f>
        <v>0</v>
      </c>
      <c r="F8" s="23">
        <f aca="true" t="shared" si="1" ref="F8:F14">E8/C8</f>
        <v>0</v>
      </c>
      <c r="G8" s="24">
        <f>SUM('Rowe-Gunstock'!C5:C16)</f>
        <v>15.899999999999999</v>
      </c>
      <c r="H8" s="25">
        <f>SUM('Rowe-Gunstock'!D5:D16)</f>
        <v>15.899999999999999</v>
      </c>
      <c r="I8" s="26">
        <f aca="true" t="shared" si="2" ref="I8:I14">G8-H8</f>
        <v>0</v>
      </c>
      <c r="J8" s="56">
        <f aca="true" t="shared" si="3" ref="J8:J14">I8/G8</f>
        <v>0</v>
      </c>
      <c r="K8" s="27"/>
      <c r="L8" s="27"/>
      <c r="M8" s="27"/>
      <c r="N8" s="27"/>
      <c r="O8" s="27"/>
      <c r="P8" s="27"/>
      <c r="Q8" s="27"/>
      <c r="R8" s="27"/>
      <c r="S8" s="27"/>
      <c r="T8" s="28"/>
    </row>
    <row r="9" spans="2:20" ht="12.75">
      <c r="B9" s="40" t="s">
        <v>65</v>
      </c>
      <c r="C9" s="21">
        <f>COUNT(Belknap!C5:C12)</f>
        <v>8</v>
      </c>
      <c r="D9" s="21">
        <f>COUNTIF(Belknap!D5:D12,"&gt;0")</f>
        <v>8</v>
      </c>
      <c r="E9" s="22">
        <f t="shared" si="0"/>
        <v>0</v>
      </c>
      <c r="F9" s="23">
        <f t="shared" si="1"/>
        <v>0</v>
      </c>
      <c r="G9" s="24">
        <f>SUM(Belknap!C5:C62)</f>
        <v>7.2</v>
      </c>
      <c r="H9" s="25">
        <f>SUM(Belknap!D5:D62)</f>
        <v>7.2</v>
      </c>
      <c r="I9" s="26">
        <f t="shared" si="2"/>
        <v>0</v>
      </c>
      <c r="J9" s="56">
        <f t="shared" si="3"/>
        <v>0</v>
      </c>
      <c r="K9" s="27"/>
      <c r="L9" s="27"/>
      <c r="M9" s="27"/>
      <c r="N9" s="27"/>
      <c r="O9" s="27"/>
      <c r="P9" s="27"/>
      <c r="Q9" s="27"/>
      <c r="R9" s="27"/>
      <c r="S9" s="27"/>
      <c r="T9" s="28"/>
    </row>
    <row r="10" spans="2:20" ht="12.75">
      <c r="B10" s="40" t="s">
        <v>51</v>
      </c>
      <c r="C10" s="21">
        <f>COUNT('Piper-Whiteface-Swett'!C5:C11)</f>
        <v>7</v>
      </c>
      <c r="D10" s="21">
        <f>COUNTIF('Piper-Whiteface-Swett'!D5:D11,"&gt;0")</f>
        <v>7</v>
      </c>
      <c r="E10" s="22">
        <f t="shared" si="0"/>
        <v>0</v>
      </c>
      <c r="F10" s="23">
        <f t="shared" si="1"/>
        <v>0</v>
      </c>
      <c r="G10" s="24">
        <f>SUM('Piper-Whiteface-Swett'!C5:C11)</f>
        <v>7.6</v>
      </c>
      <c r="H10" s="25">
        <f>SUM('Piper-Whiteface-Swett'!D5:D11)</f>
        <v>7.6</v>
      </c>
      <c r="I10" s="26">
        <f t="shared" si="2"/>
        <v>0</v>
      </c>
      <c r="J10" s="56">
        <f t="shared" si="3"/>
        <v>0</v>
      </c>
      <c r="K10" s="27"/>
      <c r="L10" s="27"/>
      <c r="M10" s="27"/>
      <c r="N10" s="27"/>
      <c r="O10" s="27"/>
      <c r="P10" s="27"/>
      <c r="Q10" s="27"/>
      <c r="R10" s="27"/>
      <c r="S10" s="27"/>
      <c r="T10" s="28"/>
    </row>
    <row r="11" spans="2:20" ht="12.75">
      <c r="B11" s="40" t="s">
        <v>61</v>
      </c>
      <c r="C11" s="21">
        <f>COUNT('Klem-Mack-Anna'!C5:C12)</f>
        <v>8</v>
      </c>
      <c r="D11" s="21">
        <f>COUNTIF('Klem-Mack-Anna'!D5:D12,"&gt;0")</f>
        <v>8</v>
      </c>
      <c r="E11" s="22">
        <f t="shared" si="0"/>
        <v>0</v>
      </c>
      <c r="F11" s="23">
        <f t="shared" si="1"/>
        <v>0</v>
      </c>
      <c r="G11" s="24">
        <f>SUM('Klem-Mack-Anna'!C5:C12)</f>
        <v>8.9</v>
      </c>
      <c r="H11" s="25">
        <f>SUM('Klem-Mack-Anna'!D5:D12)</f>
        <v>8.9</v>
      </c>
      <c r="I11" s="26">
        <f t="shared" si="2"/>
        <v>0</v>
      </c>
      <c r="J11" s="56">
        <f t="shared" si="3"/>
        <v>0</v>
      </c>
      <c r="K11" s="27"/>
      <c r="L11" s="27"/>
      <c r="M11" s="27"/>
      <c r="N11" s="27"/>
      <c r="O11" s="27"/>
      <c r="P11" s="27"/>
      <c r="Q11" s="27"/>
      <c r="R11" s="27"/>
      <c r="S11" s="27"/>
      <c r="T11" s="28"/>
    </row>
    <row r="12" spans="2:20" ht="12.75">
      <c r="B12" s="40" t="s">
        <v>76</v>
      </c>
      <c r="C12" s="21">
        <f>COUNT('Rand-Quarry-Straightback'!C5:C12)</f>
        <v>8</v>
      </c>
      <c r="D12" s="21">
        <f>COUNTIF('Rand-Quarry-Straightback'!D5:D12,"&gt;0")</f>
        <v>8</v>
      </c>
      <c r="E12" s="22">
        <f t="shared" si="0"/>
        <v>0</v>
      </c>
      <c r="F12" s="23">
        <f t="shared" si="1"/>
        <v>0</v>
      </c>
      <c r="G12" s="24">
        <f>SUM('Rand-Quarry-Straightback'!C5:C12)</f>
        <v>10</v>
      </c>
      <c r="H12" s="25">
        <f>SUM('Rand-Quarry-Straightback'!D5:D12)</f>
        <v>10</v>
      </c>
      <c r="I12" s="26">
        <f t="shared" si="2"/>
        <v>0</v>
      </c>
      <c r="J12" s="56">
        <f t="shared" si="3"/>
        <v>0</v>
      </c>
      <c r="K12" s="27"/>
      <c r="L12" s="27"/>
      <c r="M12" s="27"/>
      <c r="N12" s="27"/>
      <c r="O12" s="27"/>
      <c r="P12" s="27"/>
      <c r="Q12" s="27"/>
      <c r="R12" s="27"/>
      <c r="S12" s="27"/>
      <c r="T12" s="28"/>
    </row>
    <row r="13" spans="2:20" ht="12.75">
      <c r="B13" s="40" t="s">
        <v>59</v>
      </c>
      <c r="C13" s="21">
        <f>COUNT(Major!C5:C8)</f>
        <v>4</v>
      </c>
      <c r="D13" s="21">
        <f>COUNTIF(Major!D5:D8,"&gt;0")</f>
        <v>4</v>
      </c>
      <c r="E13" s="22">
        <f t="shared" si="0"/>
        <v>0</v>
      </c>
      <c r="F13" s="23">
        <f t="shared" si="1"/>
        <v>0</v>
      </c>
      <c r="G13" s="24">
        <f>SUM(Major!C5:C8)</f>
        <v>7.4</v>
      </c>
      <c r="H13" s="25">
        <f>SUM(Major!D5:D8)</f>
        <v>7.4</v>
      </c>
      <c r="I13" s="26">
        <f t="shared" si="2"/>
        <v>0</v>
      </c>
      <c r="J13" s="56">
        <f t="shared" si="3"/>
        <v>0</v>
      </c>
      <c r="K13" s="27"/>
      <c r="L13" s="27"/>
      <c r="M13" s="27"/>
      <c r="N13" s="27"/>
      <c r="O13" s="27"/>
      <c r="P13" s="27"/>
      <c r="Q13" s="27"/>
      <c r="R13" s="27"/>
      <c r="S13" s="27"/>
      <c r="T13" s="28"/>
    </row>
    <row r="14" spans="2:20" ht="13.5" thickBot="1">
      <c r="B14" s="40" t="s">
        <v>80</v>
      </c>
      <c r="C14" s="21">
        <f>COUNT('Shannon-Goat'!C5:C11)</f>
        <v>7</v>
      </c>
      <c r="D14" s="21">
        <f>COUNTIF('Shannon-Goat'!D5:D11,"&gt;0")</f>
        <v>7</v>
      </c>
      <c r="E14" s="22">
        <f t="shared" si="0"/>
        <v>0</v>
      </c>
      <c r="F14" s="23">
        <f t="shared" si="1"/>
        <v>0</v>
      </c>
      <c r="G14" s="24">
        <f>SUM('Shannon-Goat'!C5:C11)</f>
        <v>6.55</v>
      </c>
      <c r="H14" s="25">
        <f>SUM('Shannon-Goat'!D5:D11)</f>
        <v>6.55</v>
      </c>
      <c r="I14" s="26">
        <f t="shared" si="2"/>
        <v>0</v>
      </c>
      <c r="J14" s="56">
        <f t="shared" si="3"/>
        <v>0</v>
      </c>
      <c r="K14" s="27"/>
      <c r="L14" s="27"/>
      <c r="M14" s="27"/>
      <c r="N14" s="27"/>
      <c r="O14" s="27"/>
      <c r="P14" s="27"/>
      <c r="Q14" s="27"/>
      <c r="R14" s="27"/>
      <c r="S14" s="27"/>
      <c r="T14" s="28"/>
    </row>
    <row r="15" spans="2:20" ht="16.5" thickBot="1">
      <c r="B15" s="49" t="s">
        <v>71</v>
      </c>
      <c r="C15" s="41">
        <f>SUM(C7:C14)</f>
        <v>56</v>
      </c>
      <c r="D15" s="41">
        <f>SUM(D7:D14)</f>
        <v>56</v>
      </c>
      <c r="E15" s="42">
        <f>C15-D15</f>
        <v>0</v>
      </c>
      <c r="F15" s="43">
        <f>E15/C15</f>
        <v>0</v>
      </c>
      <c r="G15" s="44">
        <f>SUM(G7:G14)</f>
        <v>65.44999999999999</v>
      </c>
      <c r="H15" s="45">
        <f>SUM(H7:H14)</f>
        <v>65.44999999999999</v>
      </c>
      <c r="I15" s="46">
        <f>G15-H15</f>
        <v>0</v>
      </c>
      <c r="J15" s="57">
        <f>I15/G15</f>
        <v>0</v>
      </c>
      <c r="K15" s="47"/>
      <c r="L15" s="47"/>
      <c r="M15" s="47"/>
      <c r="N15" s="47"/>
      <c r="O15" s="47"/>
      <c r="P15" s="47"/>
      <c r="Q15" s="47"/>
      <c r="R15" s="47"/>
      <c r="S15" s="47"/>
      <c r="T15" s="48"/>
    </row>
    <row r="20" ht="12.75">
      <c r="B20" s="52" t="s">
        <v>86</v>
      </c>
    </row>
    <row r="21" ht="12.75">
      <c r="B21" s="50" t="s">
        <v>10</v>
      </c>
    </row>
    <row r="22" ht="12.75">
      <c r="B22" s="50" t="s">
        <v>70</v>
      </c>
    </row>
    <row r="23" ht="12.75">
      <c r="B23" s="50" t="s">
        <v>67</v>
      </c>
    </row>
    <row r="24" ht="12.75">
      <c r="B24" s="51" t="s">
        <v>20</v>
      </c>
    </row>
  </sheetData>
  <sheetProtection/>
  <mergeCells count="3">
    <mergeCell ref="A1:T1"/>
    <mergeCell ref="A3:T3"/>
    <mergeCell ref="A2:T2"/>
  </mergeCells>
  <conditionalFormatting sqref="K7:K15">
    <cfRule type="expression" priority="1" dxfId="1" stopIfTrue="1">
      <formula>$J7&gt;0.09</formula>
    </cfRule>
  </conditionalFormatting>
  <conditionalFormatting sqref="L7:L15">
    <cfRule type="expression" priority="2" dxfId="1" stopIfTrue="1">
      <formula>$J7&gt;0.19</formula>
    </cfRule>
  </conditionalFormatting>
  <conditionalFormatting sqref="M7:M15">
    <cfRule type="expression" priority="3" dxfId="1" stopIfTrue="1">
      <formula>$J7&gt;0.29</formula>
    </cfRule>
  </conditionalFormatting>
  <conditionalFormatting sqref="N7:N15">
    <cfRule type="expression" priority="4" dxfId="1" stopIfTrue="1">
      <formula>$J7&gt;0.39</formula>
    </cfRule>
  </conditionalFormatting>
  <conditionalFormatting sqref="O7:O15">
    <cfRule type="expression" priority="5" dxfId="1" stopIfTrue="1">
      <formula>$J7&gt;0.49</formula>
    </cfRule>
  </conditionalFormatting>
  <conditionalFormatting sqref="P7:P15">
    <cfRule type="expression" priority="6" dxfId="1" stopIfTrue="1">
      <formula>$J7&gt;0.59</formula>
    </cfRule>
  </conditionalFormatting>
  <conditionalFormatting sqref="Q7:Q15">
    <cfRule type="expression" priority="7" dxfId="1" stopIfTrue="1">
      <formula>$J7&gt;0.69</formula>
    </cfRule>
  </conditionalFormatting>
  <conditionalFormatting sqref="R7:R15">
    <cfRule type="expression" priority="8" dxfId="1" stopIfTrue="1">
      <formula>$J7&gt;0.79</formula>
    </cfRule>
  </conditionalFormatting>
  <conditionalFormatting sqref="S7:S15">
    <cfRule type="expression" priority="9" dxfId="1" stopIfTrue="1">
      <formula>$J7&gt;0.89</formula>
    </cfRule>
  </conditionalFormatting>
  <conditionalFormatting sqref="T7:T15">
    <cfRule type="expression" priority="10" dxfId="1" stopIfTrue="1">
      <formula>$J7=1</formula>
    </cfRule>
  </conditionalFormatting>
  <hyperlinks>
    <hyperlink ref="B21" r:id="rId1" display="NewEnglandTrailConditions.com"/>
    <hyperlink ref="B22" r:id="rId2" display="NewEnglandTrailConditions.com"/>
    <hyperlink ref="B23:B24" r:id="rId3" display="NewEnglandTrailConditions.com"/>
    <hyperlink ref="B23" r:id="rId4" display="Belknap Range Trails"/>
    <hyperlink ref="B24" r:id="rId5" display="Belknap Range Trail Tenders"/>
  </hyperlinks>
  <printOptions/>
  <pageMargins left="0.75" right="0.75" top="1" bottom="1" header="0.5" footer="0.5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9.8515625" style="0" bestFit="1" customWidth="1"/>
    <col min="5" max="5" width="10.8515625" style="0" bestFit="1" customWidth="1"/>
    <col min="6" max="6" width="34.00390625" style="0" customWidth="1"/>
  </cols>
  <sheetData>
    <row r="1" spans="1:6" ht="15.75">
      <c r="A1" s="12" t="s">
        <v>49</v>
      </c>
      <c r="B1" s="1"/>
      <c r="F1" s="1">
        <f>IF(Summary!H7=0,"Complete!","")</f>
      </c>
    </row>
    <row r="2" ht="13.5" thickBot="1"/>
    <row r="3" spans="2:6" ht="12.75">
      <c r="B3" s="6"/>
      <c r="C3" s="7" t="s">
        <v>3</v>
      </c>
      <c r="D3" s="7" t="s">
        <v>3</v>
      </c>
      <c r="E3" s="7" t="s">
        <v>4</v>
      </c>
      <c r="F3" s="8"/>
    </row>
    <row r="4" spans="2:6" ht="13.5" thickBot="1">
      <c r="B4" s="9" t="s">
        <v>6</v>
      </c>
      <c r="C4" s="10" t="s">
        <v>5</v>
      </c>
      <c r="D4" s="10" t="s">
        <v>0</v>
      </c>
      <c r="E4" s="10" t="s">
        <v>1</v>
      </c>
      <c r="F4" s="11" t="s">
        <v>2</v>
      </c>
    </row>
    <row r="5" spans="2:6" ht="12.75">
      <c r="B5" s="4" t="s">
        <v>42</v>
      </c>
      <c r="C5" s="2">
        <v>1.2</v>
      </c>
      <c r="D5" s="2">
        <v>1.2</v>
      </c>
      <c r="E5" s="58"/>
      <c r="F5" s="4"/>
    </row>
    <row r="6" spans="2:6" ht="12.75">
      <c r="B6" s="5" t="s">
        <v>43</v>
      </c>
      <c r="C6" s="3">
        <v>0.7</v>
      </c>
      <c r="D6" s="3">
        <v>0.7</v>
      </c>
      <c r="E6" s="59"/>
      <c r="F6" s="5"/>
    </row>
  </sheetData>
  <sheetProtection/>
  <conditionalFormatting sqref="A5:A6">
    <cfRule type="expression" priority="1" dxfId="1" stopIfTrue="1">
      <formula>$D5&lt;0.1</formula>
    </cfRule>
  </conditionalFormatting>
  <conditionalFormatting sqref="B5:E6">
    <cfRule type="expression" priority="2" dxfId="0" stopIfTrue="1">
      <formula>$D5&lt;0.1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9.8515625" style="0" bestFit="1" customWidth="1"/>
    <col min="5" max="5" width="10.8515625" style="0" bestFit="1" customWidth="1"/>
    <col min="6" max="6" width="34.00390625" style="0" customWidth="1"/>
  </cols>
  <sheetData>
    <row r="1" spans="1:6" ht="15.75">
      <c r="A1" s="12" t="s">
        <v>50</v>
      </c>
      <c r="B1" s="1"/>
      <c r="F1" s="1">
        <f>IF(Summary!H8=0,"Complete!","")</f>
      </c>
    </row>
    <row r="2" ht="13.5" thickBot="1"/>
    <row r="3" spans="2:6" ht="12.75">
      <c r="B3" s="6"/>
      <c r="C3" s="7" t="s">
        <v>3</v>
      </c>
      <c r="D3" s="7" t="s">
        <v>3</v>
      </c>
      <c r="E3" s="7" t="s">
        <v>4</v>
      </c>
      <c r="F3" s="8"/>
    </row>
    <row r="4" spans="2:6" ht="13.5" thickBot="1">
      <c r="B4" s="9" t="s">
        <v>6</v>
      </c>
      <c r="C4" s="10" t="s">
        <v>5</v>
      </c>
      <c r="D4" s="10" t="s">
        <v>0</v>
      </c>
      <c r="E4" s="10" t="s">
        <v>1</v>
      </c>
      <c r="F4" s="11" t="s">
        <v>2</v>
      </c>
    </row>
    <row r="5" spans="2:6" ht="12.75">
      <c r="B5" s="4" t="s">
        <v>38</v>
      </c>
      <c r="C5" s="2">
        <v>1.8</v>
      </c>
      <c r="D5" s="2">
        <v>1.8</v>
      </c>
      <c r="E5" s="58"/>
      <c r="F5" s="4"/>
    </row>
    <row r="6" spans="2:6" ht="12.75">
      <c r="B6" s="4" t="s">
        <v>39</v>
      </c>
      <c r="C6" s="2">
        <v>0.5</v>
      </c>
      <c r="D6" s="2">
        <v>0.5</v>
      </c>
      <c r="E6" s="58"/>
      <c r="F6" s="4"/>
    </row>
    <row r="7" spans="2:6" ht="12.75">
      <c r="B7" s="4" t="s">
        <v>40</v>
      </c>
      <c r="C7" s="2">
        <v>1.8</v>
      </c>
      <c r="D7" s="2">
        <v>1.8</v>
      </c>
      <c r="E7" s="58"/>
      <c r="F7" s="4"/>
    </row>
    <row r="8" spans="2:6" ht="12.75">
      <c r="B8" s="4" t="s">
        <v>11</v>
      </c>
      <c r="C8" s="2">
        <v>0.6</v>
      </c>
      <c r="D8" s="2">
        <v>0.6</v>
      </c>
      <c r="E8" s="58"/>
      <c r="F8" s="4"/>
    </row>
    <row r="9" spans="2:6" ht="12.75">
      <c r="B9" s="4" t="s">
        <v>41</v>
      </c>
      <c r="C9" s="2">
        <v>0.2</v>
      </c>
      <c r="D9" s="2">
        <v>0.2</v>
      </c>
      <c r="E9" s="58"/>
      <c r="F9" s="4"/>
    </row>
    <row r="10" spans="2:6" ht="12.75">
      <c r="B10" s="4" t="s">
        <v>8</v>
      </c>
      <c r="C10" s="2">
        <v>2.8</v>
      </c>
      <c r="D10" s="2">
        <v>2.8</v>
      </c>
      <c r="E10" s="58"/>
      <c r="F10" s="4"/>
    </row>
    <row r="11" spans="2:6" ht="12.75">
      <c r="B11" s="4" t="s">
        <v>26</v>
      </c>
      <c r="C11" s="2">
        <v>1.1</v>
      </c>
      <c r="D11" s="2">
        <v>1.1</v>
      </c>
      <c r="E11" s="58"/>
      <c r="F11" s="4"/>
    </row>
    <row r="12" spans="2:6" ht="12.75">
      <c r="B12" s="4" t="s">
        <v>27</v>
      </c>
      <c r="C12" s="2">
        <v>0.3</v>
      </c>
      <c r="D12" s="2">
        <v>0.3</v>
      </c>
      <c r="E12" s="58"/>
      <c r="F12" s="4"/>
    </row>
    <row r="13" spans="2:6" ht="12.75">
      <c r="B13" s="4" t="s">
        <v>9</v>
      </c>
      <c r="C13" s="2">
        <v>1.7</v>
      </c>
      <c r="D13" s="2">
        <v>1.7</v>
      </c>
      <c r="E13" s="58"/>
      <c r="F13" s="4"/>
    </row>
    <row r="14" spans="2:6" ht="12.75">
      <c r="B14" s="4" t="s">
        <v>28</v>
      </c>
      <c r="C14" s="2">
        <v>0.1</v>
      </c>
      <c r="D14" s="2">
        <v>0.1</v>
      </c>
      <c r="E14" s="58"/>
      <c r="F14" s="4"/>
    </row>
    <row r="15" spans="2:6" ht="12.75">
      <c r="B15" s="4" t="s">
        <v>30</v>
      </c>
      <c r="C15" s="2">
        <v>2</v>
      </c>
      <c r="D15" s="2">
        <v>2</v>
      </c>
      <c r="E15" s="58"/>
      <c r="F15" s="4"/>
    </row>
    <row r="16" spans="2:6" ht="12.75">
      <c r="B16" s="5" t="s">
        <v>29</v>
      </c>
      <c r="C16" s="3">
        <v>3</v>
      </c>
      <c r="D16" s="3">
        <v>3</v>
      </c>
      <c r="E16" s="59"/>
      <c r="F16" s="5"/>
    </row>
  </sheetData>
  <sheetProtection/>
  <conditionalFormatting sqref="A5:A16">
    <cfRule type="expression" priority="1" dxfId="1" stopIfTrue="1">
      <formula>$D5&lt;0.1</formula>
    </cfRule>
  </conditionalFormatting>
  <conditionalFormatting sqref="B5:E16">
    <cfRule type="expression" priority="2" dxfId="0" stopIfTrue="1">
      <formula>$D5&lt;0.1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9.8515625" style="0" bestFit="1" customWidth="1"/>
    <col min="5" max="5" width="10.8515625" style="0" bestFit="1" customWidth="1"/>
    <col min="6" max="6" width="34.00390625" style="0" customWidth="1"/>
  </cols>
  <sheetData>
    <row r="1" spans="1:6" ht="15.75">
      <c r="A1" s="12" t="s">
        <v>65</v>
      </c>
      <c r="B1" s="1"/>
      <c r="F1" s="1">
        <f>IF(Summary!H9=0,"Complete!","")</f>
      </c>
    </row>
    <row r="2" ht="13.5" thickBot="1"/>
    <row r="3" spans="2:6" ht="12.75">
      <c r="B3" s="6"/>
      <c r="C3" s="7" t="s">
        <v>3</v>
      </c>
      <c r="D3" s="7" t="s">
        <v>3</v>
      </c>
      <c r="E3" s="7" t="s">
        <v>4</v>
      </c>
      <c r="F3" s="8"/>
    </row>
    <row r="4" spans="2:6" ht="13.5" thickBot="1">
      <c r="B4" s="9" t="s">
        <v>6</v>
      </c>
      <c r="C4" s="10" t="s">
        <v>5</v>
      </c>
      <c r="D4" s="10" t="s">
        <v>0</v>
      </c>
      <c r="E4" s="10" t="s">
        <v>1</v>
      </c>
      <c r="F4" s="11" t="s">
        <v>2</v>
      </c>
    </row>
    <row r="5" spans="2:6" ht="12.75">
      <c r="B5" s="4" t="s">
        <v>12</v>
      </c>
      <c r="C5" s="2">
        <v>1.1</v>
      </c>
      <c r="D5" s="2">
        <v>1.1</v>
      </c>
      <c r="E5" s="58"/>
      <c r="F5" s="4"/>
    </row>
    <row r="6" spans="2:6" ht="12.75">
      <c r="B6" s="4" t="s">
        <v>74</v>
      </c>
      <c r="C6" s="2">
        <v>0.8</v>
      </c>
      <c r="D6" s="2">
        <v>0.8</v>
      </c>
      <c r="E6" s="58"/>
      <c r="F6" s="4"/>
    </row>
    <row r="7" spans="2:6" ht="12.75">
      <c r="B7" s="4" t="s">
        <v>13</v>
      </c>
      <c r="C7" s="2">
        <v>0.9</v>
      </c>
      <c r="D7" s="2">
        <v>0.9</v>
      </c>
      <c r="E7" s="58"/>
      <c r="F7" s="4"/>
    </row>
    <row r="8" spans="2:6" ht="12.75">
      <c r="B8" s="4" t="s">
        <v>73</v>
      </c>
      <c r="C8" s="2">
        <v>0.1</v>
      </c>
      <c r="D8" s="2">
        <v>0.1</v>
      </c>
      <c r="E8" s="58"/>
      <c r="F8" s="4"/>
    </row>
    <row r="9" spans="2:6" ht="12.75">
      <c r="B9" s="4" t="s">
        <v>14</v>
      </c>
      <c r="C9" s="2">
        <v>1.3</v>
      </c>
      <c r="D9" s="2">
        <v>1.3</v>
      </c>
      <c r="E9" s="58"/>
      <c r="F9" s="4"/>
    </row>
    <row r="10" spans="2:6" ht="12.75">
      <c r="B10" s="4" t="s">
        <v>31</v>
      </c>
      <c r="C10" s="2">
        <v>1.9</v>
      </c>
      <c r="D10" s="2">
        <v>1.9</v>
      </c>
      <c r="E10" s="58"/>
      <c r="F10" s="4"/>
    </row>
    <row r="11" spans="2:6" ht="12.75">
      <c r="B11" s="4" t="s">
        <v>33</v>
      </c>
      <c r="C11" s="2">
        <v>0.7</v>
      </c>
      <c r="D11" s="2">
        <v>0.7</v>
      </c>
      <c r="E11" s="58"/>
      <c r="F11" s="4"/>
    </row>
    <row r="12" spans="2:6" ht="12.75">
      <c r="B12" s="5" t="s">
        <v>32</v>
      </c>
      <c r="C12" s="3">
        <v>0.4</v>
      </c>
      <c r="D12" s="3">
        <v>0.4</v>
      </c>
      <c r="E12" s="59"/>
      <c r="F12" s="5"/>
    </row>
  </sheetData>
  <sheetProtection/>
  <conditionalFormatting sqref="A5:A12">
    <cfRule type="expression" priority="1" dxfId="1" stopIfTrue="1">
      <formula>$D5&lt;0.1</formula>
    </cfRule>
  </conditionalFormatting>
  <conditionalFormatting sqref="B5:E12">
    <cfRule type="expression" priority="2" dxfId="0" stopIfTrue="1">
      <formula>$D5&lt;0.1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9.8515625" style="0" bestFit="1" customWidth="1"/>
    <col min="5" max="5" width="10.8515625" style="0" bestFit="1" customWidth="1"/>
    <col min="6" max="6" width="34.00390625" style="0" customWidth="1"/>
  </cols>
  <sheetData>
    <row r="1" spans="1:6" ht="15.75">
      <c r="A1" s="12" t="s">
        <v>53</v>
      </c>
      <c r="B1" s="1"/>
      <c r="F1" s="1">
        <f>IF(Summary!H10=0,"Complete!","")</f>
      </c>
    </row>
    <row r="2" ht="13.5" thickBot="1"/>
    <row r="3" spans="2:6" ht="12.75">
      <c r="B3" s="6"/>
      <c r="C3" s="7" t="s">
        <v>3</v>
      </c>
      <c r="D3" s="7" t="s">
        <v>3</v>
      </c>
      <c r="E3" s="7" t="s">
        <v>4</v>
      </c>
      <c r="F3" s="8"/>
    </row>
    <row r="4" spans="2:6" ht="13.5" thickBot="1">
      <c r="B4" s="9" t="s">
        <v>6</v>
      </c>
      <c r="C4" s="10" t="s">
        <v>5</v>
      </c>
      <c r="D4" s="10" t="s">
        <v>0</v>
      </c>
      <c r="E4" s="10" t="s">
        <v>1</v>
      </c>
      <c r="F4" s="11" t="s">
        <v>2</v>
      </c>
    </row>
    <row r="5" spans="2:6" ht="12.75">
      <c r="B5" s="4" t="s">
        <v>25</v>
      </c>
      <c r="C5" s="2">
        <v>1.3</v>
      </c>
      <c r="D5" s="2">
        <v>1.3</v>
      </c>
      <c r="E5" s="58"/>
      <c r="F5" s="4"/>
    </row>
    <row r="6" spans="2:6" ht="12.75">
      <c r="B6" s="4" t="s">
        <v>21</v>
      </c>
      <c r="C6" s="2">
        <v>0.5</v>
      </c>
      <c r="D6" s="2">
        <v>0.5</v>
      </c>
      <c r="E6" s="58"/>
      <c r="F6" s="4"/>
    </row>
    <row r="7" spans="2:6" ht="12.75">
      <c r="B7" s="4" t="s">
        <v>52</v>
      </c>
      <c r="C7" s="2">
        <v>2.3</v>
      </c>
      <c r="D7" s="2">
        <v>2.3</v>
      </c>
      <c r="E7" s="58"/>
      <c r="F7" s="4"/>
    </row>
    <row r="8" spans="2:6" ht="12.75">
      <c r="B8" s="4" t="s">
        <v>22</v>
      </c>
      <c r="C8" s="2">
        <v>1.6</v>
      </c>
      <c r="D8" s="2">
        <v>1.6</v>
      </c>
      <c r="E8" s="58"/>
      <c r="F8" s="4"/>
    </row>
    <row r="9" spans="2:6" ht="12.75">
      <c r="B9" s="4" t="s">
        <v>23</v>
      </c>
      <c r="C9" s="2">
        <v>0.8</v>
      </c>
      <c r="D9" s="2">
        <v>0.8</v>
      </c>
      <c r="E9" s="58"/>
      <c r="F9" s="4"/>
    </row>
    <row r="10" spans="2:6" ht="12.75">
      <c r="B10" s="4" t="s">
        <v>24</v>
      </c>
      <c r="C10" s="2">
        <v>0.4</v>
      </c>
      <c r="D10" s="2">
        <v>0.4</v>
      </c>
      <c r="E10" s="58"/>
      <c r="F10" s="4"/>
    </row>
    <row r="11" spans="2:6" ht="12.75">
      <c r="B11" s="5" t="s">
        <v>44</v>
      </c>
      <c r="C11" s="3">
        <v>0.7</v>
      </c>
      <c r="D11" s="3">
        <v>0.7</v>
      </c>
      <c r="E11" s="59"/>
      <c r="F11" s="5"/>
    </row>
  </sheetData>
  <sheetProtection/>
  <conditionalFormatting sqref="A5:A11">
    <cfRule type="expression" priority="1" dxfId="1" stopIfTrue="1">
      <formula>$D5&lt;0.1</formula>
    </cfRule>
  </conditionalFormatting>
  <conditionalFormatting sqref="B5:E11">
    <cfRule type="expression" priority="2" dxfId="0" stopIfTrue="1">
      <formula>$D5&lt;0.1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9.8515625" style="0" bestFit="1" customWidth="1"/>
    <col min="5" max="5" width="10.8515625" style="0" bestFit="1" customWidth="1"/>
    <col min="6" max="6" width="34.00390625" style="0" customWidth="1"/>
  </cols>
  <sheetData>
    <row r="1" spans="1:6" ht="15.75">
      <c r="A1" s="12" t="s">
        <v>62</v>
      </c>
      <c r="B1" s="1"/>
      <c r="F1" s="1">
        <f>IF(Summary!H11=0,"Complete!","")</f>
      </c>
    </row>
    <row r="2" ht="13.5" thickBot="1"/>
    <row r="3" spans="2:6" ht="12.75">
      <c r="B3" s="6"/>
      <c r="C3" s="7" t="s">
        <v>3</v>
      </c>
      <c r="D3" s="7" t="s">
        <v>3</v>
      </c>
      <c r="E3" s="7" t="s">
        <v>4</v>
      </c>
      <c r="F3" s="8"/>
    </row>
    <row r="4" spans="2:6" ht="13.5" thickBot="1">
      <c r="B4" s="9" t="s">
        <v>6</v>
      </c>
      <c r="C4" s="10" t="s">
        <v>5</v>
      </c>
      <c r="D4" s="10" t="s">
        <v>0</v>
      </c>
      <c r="E4" s="10" t="s">
        <v>1</v>
      </c>
      <c r="F4" s="11" t="s">
        <v>2</v>
      </c>
    </row>
    <row r="5" spans="2:6" ht="12.75">
      <c r="B5" s="4" t="s">
        <v>45</v>
      </c>
      <c r="C5" s="2">
        <v>1.6</v>
      </c>
      <c r="D5" s="2">
        <v>1.6</v>
      </c>
      <c r="E5" s="58"/>
      <c r="F5" s="4"/>
    </row>
    <row r="6" spans="2:6" ht="12.75">
      <c r="B6" s="4" t="s">
        <v>68</v>
      </c>
      <c r="C6" s="2">
        <v>0.1</v>
      </c>
      <c r="D6" s="2">
        <v>0.1</v>
      </c>
      <c r="E6" s="58"/>
      <c r="F6" s="4"/>
    </row>
    <row r="7" spans="2:6" ht="12.75">
      <c r="B7" s="4" t="s">
        <v>34</v>
      </c>
      <c r="C7" s="2">
        <v>0.7</v>
      </c>
      <c r="D7" s="2">
        <v>0.7</v>
      </c>
      <c r="E7" s="58"/>
      <c r="F7" s="4"/>
    </row>
    <row r="8" spans="2:6" ht="12.75">
      <c r="B8" s="4" t="s">
        <v>46</v>
      </c>
      <c r="C8" s="2">
        <v>1.9</v>
      </c>
      <c r="D8" s="2">
        <v>1.9</v>
      </c>
      <c r="E8" s="58"/>
      <c r="F8" s="4"/>
    </row>
    <row r="9" spans="2:6" ht="12.75">
      <c r="B9" s="4" t="s">
        <v>60</v>
      </c>
      <c r="C9" s="2">
        <v>1.2</v>
      </c>
      <c r="D9" s="2">
        <v>1.2</v>
      </c>
      <c r="E9" s="58"/>
      <c r="F9" s="4"/>
    </row>
    <row r="10" spans="2:6" ht="12.75">
      <c r="B10" s="4" t="s">
        <v>77</v>
      </c>
      <c r="C10" s="2">
        <v>1.4</v>
      </c>
      <c r="D10" s="2">
        <v>1.4</v>
      </c>
      <c r="E10" s="58"/>
      <c r="F10" s="4"/>
    </row>
    <row r="11" spans="2:6" ht="12.75">
      <c r="B11" s="4" t="s">
        <v>54</v>
      </c>
      <c r="C11" s="2">
        <v>1</v>
      </c>
      <c r="D11" s="2">
        <v>1</v>
      </c>
      <c r="E11" s="58"/>
      <c r="F11" s="4"/>
    </row>
    <row r="12" spans="2:6" ht="12.75">
      <c r="B12" s="5" t="s">
        <v>47</v>
      </c>
      <c r="C12" s="3">
        <v>1</v>
      </c>
      <c r="D12" s="3">
        <v>1</v>
      </c>
      <c r="E12" s="59"/>
      <c r="F12" s="5"/>
    </row>
  </sheetData>
  <sheetProtection/>
  <conditionalFormatting sqref="A5:A12">
    <cfRule type="expression" priority="1" dxfId="1" stopIfTrue="1">
      <formula>$D5&lt;0.1</formula>
    </cfRule>
  </conditionalFormatting>
  <conditionalFormatting sqref="B5:E12">
    <cfRule type="expression" priority="2" dxfId="0" stopIfTrue="1">
      <formula>$D5&lt;0.1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9.8515625" style="0" bestFit="1" customWidth="1"/>
    <col min="5" max="5" width="10.8515625" style="0" bestFit="1" customWidth="1"/>
    <col min="6" max="6" width="34.00390625" style="0" customWidth="1"/>
  </cols>
  <sheetData>
    <row r="1" spans="1:6" ht="15.75">
      <c r="A1" s="12" t="s">
        <v>75</v>
      </c>
      <c r="B1" s="1"/>
      <c r="F1" s="1">
        <f>IF(Summary!H12=0,"Complete!","")</f>
      </c>
    </row>
    <row r="2" ht="13.5" thickBot="1"/>
    <row r="3" spans="2:6" ht="12.75">
      <c r="B3" s="6"/>
      <c r="C3" s="7" t="s">
        <v>3</v>
      </c>
      <c r="D3" s="7" t="s">
        <v>3</v>
      </c>
      <c r="E3" s="7" t="s">
        <v>4</v>
      </c>
      <c r="F3" s="8"/>
    </row>
    <row r="4" spans="2:6" ht="13.5" thickBot="1">
      <c r="B4" s="9" t="s">
        <v>6</v>
      </c>
      <c r="C4" s="10" t="s">
        <v>5</v>
      </c>
      <c r="D4" s="10" t="s">
        <v>0</v>
      </c>
      <c r="E4" s="10" t="s">
        <v>1</v>
      </c>
      <c r="F4" s="11" t="s">
        <v>2</v>
      </c>
    </row>
    <row r="5" spans="2:6" ht="12.75">
      <c r="B5" s="4" t="s">
        <v>37</v>
      </c>
      <c r="C5" s="2">
        <v>3.3</v>
      </c>
      <c r="D5" s="2">
        <v>3.3</v>
      </c>
      <c r="E5" s="58"/>
      <c r="F5" s="4"/>
    </row>
    <row r="6" spans="2:6" ht="12.75">
      <c r="B6" s="4" t="s">
        <v>36</v>
      </c>
      <c r="C6" s="2">
        <v>0.5</v>
      </c>
      <c r="D6" s="2">
        <v>0.5</v>
      </c>
      <c r="E6" s="58"/>
      <c r="F6" s="4"/>
    </row>
    <row r="7" spans="2:6" ht="12.75">
      <c r="B7" s="4" t="s">
        <v>48</v>
      </c>
      <c r="C7" s="2">
        <v>0.3</v>
      </c>
      <c r="D7" s="2">
        <v>0.3</v>
      </c>
      <c r="E7" s="58"/>
      <c r="F7" s="4"/>
    </row>
    <row r="8" spans="2:6" ht="12.75">
      <c r="B8" s="4" t="s">
        <v>78</v>
      </c>
      <c r="C8" s="2">
        <v>0.7</v>
      </c>
      <c r="D8" s="2">
        <v>0.7</v>
      </c>
      <c r="E8" s="58"/>
      <c r="F8" s="4"/>
    </row>
    <row r="9" spans="2:6" ht="12.75">
      <c r="B9" s="4" t="s">
        <v>79</v>
      </c>
      <c r="C9" s="2">
        <v>1.1</v>
      </c>
      <c r="D9" s="2">
        <v>1.1</v>
      </c>
      <c r="E9" s="58"/>
      <c r="F9" s="4"/>
    </row>
    <row r="10" spans="2:6" ht="12.75">
      <c r="B10" s="4" t="s">
        <v>57</v>
      </c>
      <c r="C10" s="2">
        <v>2</v>
      </c>
      <c r="D10" s="2">
        <v>2</v>
      </c>
      <c r="E10" s="58"/>
      <c r="F10" s="4"/>
    </row>
    <row r="11" spans="2:6" ht="12.75">
      <c r="B11" s="4" t="s">
        <v>55</v>
      </c>
      <c r="C11" s="2">
        <v>0.9</v>
      </c>
      <c r="D11" s="2">
        <v>0.9</v>
      </c>
      <c r="E11" s="58"/>
      <c r="F11" s="4"/>
    </row>
    <row r="12" spans="2:6" ht="12.75">
      <c r="B12" s="5" t="s">
        <v>56</v>
      </c>
      <c r="C12" s="3">
        <v>1.2</v>
      </c>
      <c r="D12" s="3">
        <v>1.2</v>
      </c>
      <c r="E12" s="59"/>
      <c r="F12" s="5"/>
    </row>
  </sheetData>
  <sheetProtection/>
  <conditionalFormatting sqref="A5:A12">
    <cfRule type="expression" priority="1" dxfId="1" stopIfTrue="1">
      <formula>$D5&lt;0.1</formula>
    </cfRule>
  </conditionalFormatting>
  <conditionalFormatting sqref="B5:E12">
    <cfRule type="expression" priority="2" dxfId="0" stopIfTrue="1">
      <formula>$D5&lt;0.1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9.8515625" style="0" bestFit="1" customWidth="1"/>
    <col min="5" max="5" width="10.8515625" style="0" bestFit="1" customWidth="1"/>
    <col min="6" max="6" width="34.00390625" style="0" customWidth="1"/>
  </cols>
  <sheetData>
    <row r="1" spans="1:6" ht="15.75">
      <c r="A1" s="12" t="s">
        <v>59</v>
      </c>
      <c r="B1" s="1"/>
      <c r="F1" s="1">
        <f>IF(Summary!H13=0,"Complete!","")</f>
      </c>
    </row>
    <row r="2" ht="13.5" thickBot="1"/>
    <row r="3" spans="2:6" ht="12.75">
      <c r="B3" s="6"/>
      <c r="C3" s="7" t="s">
        <v>3</v>
      </c>
      <c r="D3" s="7" t="s">
        <v>3</v>
      </c>
      <c r="E3" s="7" t="s">
        <v>4</v>
      </c>
      <c r="F3" s="8"/>
    </row>
    <row r="4" spans="2:6" ht="13.5" thickBot="1">
      <c r="B4" s="9" t="s">
        <v>6</v>
      </c>
      <c r="C4" s="10" t="s">
        <v>5</v>
      </c>
      <c r="D4" s="10" t="s">
        <v>0</v>
      </c>
      <c r="E4" s="10" t="s">
        <v>1</v>
      </c>
      <c r="F4" s="11" t="s">
        <v>2</v>
      </c>
    </row>
    <row r="5" spans="2:6" ht="12.75">
      <c r="B5" s="4" t="s">
        <v>9</v>
      </c>
      <c r="C5" s="2">
        <v>1.7</v>
      </c>
      <c r="D5" s="2">
        <v>1.7</v>
      </c>
      <c r="E5" s="58"/>
      <c r="F5" s="4"/>
    </row>
    <row r="6" spans="2:6" ht="12.75">
      <c r="B6" s="4" t="s">
        <v>35</v>
      </c>
      <c r="C6" s="2">
        <v>1.5</v>
      </c>
      <c r="D6" s="2">
        <v>1.5</v>
      </c>
      <c r="E6" s="58"/>
      <c r="F6" s="4"/>
    </row>
    <row r="7" spans="2:6" ht="12.75">
      <c r="B7" s="4" t="s">
        <v>7</v>
      </c>
      <c r="C7" s="2">
        <v>1.6</v>
      </c>
      <c r="D7" s="2">
        <v>1.6</v>
      </c>
      <c r="E7" s="58"/>
      <c r="F7" s="4"/>
    </row>
    <row r="8" spans="2:6" ht="12.75">
      <c r="B8" s="5" t="s">
        <v>58</v>
      </c>
      <c r="C8" s="3">
        <v>2.6</v>
      </c>
      <c r="D8" s="3">
        <v>2.6</v>
      </c>
      <c r="E8" s="59"/>
      <c r="F8" s="5"/>
    </row>
  </sheetData>
  <sheetProtection/>
  <conditionalFormatting sqref="A5:A8">
    <cfRule type="expression" priority="1" dxfId="1" stopIfTrue="1">
      <formula>$D5&lt;0.1</formula>
    </cfRule>
  </conditionalFormatting>
  <conditionalFormatting sqref="B5:E8">
    <cfRule type="expression" priority="11" dxfId="0" stopIfTrue="1">
      <formula>$D5&lt;0.1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9.8515625" style="0" bestFit="1" customWidth="1"/>
    <col min="5" max="5" width="10.8515625" style="0" bestFit="1" customWidth="1"/>
    <col min="6" max="6" width="34.00390625" style="0" customWidth="1"/>
  </cols>
  <sheetData>
    <row r="1" spans="1:6" ht="15.75">
      <c r="A1" s="12" t="s">
        <v>81</v>
      </c>
      <c r="B1" s="1"/>
      <c r="F1" s="1">
        <f>IF(Summary!H14=0,"Complete!","")</f>
      </c>
    </row>
    <row r="2" ht="13.5" thickBot="1"/>
    <row r="3" spans="2:6" ht="12.75">
      <c r="B3" s="6"/>
      <c r="C3" s="7" t="s">
        <v>3</v>
      </c>
      <c r="D3" s="7" t="s">
        <v>3</v>
      </c>
      <c r="E3" s="7" t="s">
        <v>4</v>
      </c>
      <c r="F3" s="8"/>
    </row>
    <row r="4" spans="2:6" ht="13.5" thickBot="1">
      <c r="B4" s="9" t="s">
        <v>6</v>
      </c>
      <c r="C4" s="10" t="s">
        <v>5</v>
      </c>
      <c r="D4" s="10" t="s">
        <v>0</v>
      </c>
      <c r="E4" s="10" t="s">
        <v>1</v>
      </c>
      <c r="F4" s="11" t="s">
        <v>2</v>
      </c>
    </row>
    <row r="5" spans="2:6" ht="12.75">
      <c r="B5" s="4" t="s">
        <v>63</v>
      </c>
      <c r="C5" s="2">
        <v>0.7</v>
      </c>
      <c r="D5" s="2">
        <v>0.7</v>
      </c>
      <c r="E5" s="58"/>
      <c r="F5" s="4"/>
    </row>
    <row r="6" spans="2:6" ht="12.75">
      <c r="B6" s="4" t="s">
        <v>64</v>
      </c>
      <c r="C6" s="2">
        <v>1</v>
      </c>
      <c r="D6" s="2">
        <v>1</v>
      </c>
      <c r="E6" s="58"/>
      <c r="F6" s="4"/>
    </row>
    <row r="7" spans="2:6" ht="12.75">
      <c r="B7" s="4" t="s">
        <v>12</v>
      </c>
      <c r="C7" s="2">
        <v>1.1</v>
      </c>
      <c r="D7" s="2">
        <v>1.1</v>
      </c>
      <c r="E7" s="58"/>
      <c r="F7" s="4"/>
    </row>
    <row r="8" spans="2:6" ht="12.75">
      <c r="B8" s="4" t="s">
        <v>72</v>
      </c>
      <c r="C8" s="2">
        <v>1.8</v>
      </c>
      <c r="D8" s="2">
        <v>1.8</v>
      </c>
      <c r="E8" s="58"/>
      <c r="F8" s="4"/>
    </row>
    <row r="9" spans="2:6" ht="12.75">
      <c r="B9" s="4" t="s">
        <v>82</v>
      </c>
      <c r="C9" s="2">
        <v>0.75</v>
      </c>
      <c r="D9" s="2">
        <v>0.75</v>
      </c>
      <c r="E9" s="58"/>
      <c r="F9" s="4"/>
    </row>
    <row r="10" spans="2:6" ht="12.75">
      <c r="B10" s="4" t="s">
        <v>83</v>
      </c>
      <c r="C10" s="2">
        <v>0.7</v>
      </c>
      <c r="D10" s="2">
        <v>0.7</v>
      </c>
      <c r="E10" s="58"/>
      <c r="F10" s="4"/>
    </row>
    <row r="11" spans="2:6" ht="12.75">
      <c r="B11" s="5" t="s">
        <v>84</v>
      </c>
      <c r="C11" s="3">
        <v>0.5</v>
      </c>
      <c r="D11" s="3">
        <v>0.5</v>
      </c>
      <c r="E11" s="59"/>
      <c r="F11" s="5"/>
    </row>
  </sheetData>
  <sheetProtection/>
  <conditionalFormatting sqref="A5:A11">
    <cfRule type="expression" priority="1" dxfId="1" stopIfTrue="1">
      <formula>$D5&lt;0.1</formula>
    </cfRule>
  </conditionalFormatting>
  <conditionalFormatting sqref="B5:E11">
    <cfRule type="expression" priority="2" dxfId="0" stopIfTrue="1">
      <formula>$D5&lt;0.1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White Mountains Redlining - AMC White Mountain Guide 29th Edition</dc:title>
  <dc:subject/>
  <dc:creator>John Galt</dc:creator>
  <cp:keywords/>
  <dc:description/>
  <cp:lastModifiedBy>jclark</cp:lastModifiedBy>
  <dcterms:created xsi:type="dcterms:W3CDTF">2012-06-12T02:21:44Z</dcterms:created>
  <dcterms:modified xsi:type="dcterms:W3CDTF">2016-05-23T14:05:36Z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